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Monthly Reports/"/>
    </mc:Choice>
  </mc:AlternateContent>
  <xr:revisionPtr revIDLastSave="235" documentId="8_{EEBEB17D-3B26-47A2-813F-4F73C37DC0AF}" xr6:coauthVersionLast="47" xr6:coauthVersionMax="47" xr10:uidLastSave="{5F3CA710-227F-4CD4-A304-DA15228DA087}"/>
  <bookViews>
    <workbookView xWindow="-108" yWindow="-108" windowWidth="23256" windowHeight="12456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R9" i="1"/>
  <c r="D9" i="1"/>
  <c r="O2" i="1" l="1"/>
  <c r="O8" i="1"/>
  <c r="L8" i="1"/>
  <c r="I8" i="1"/>
  <c r="S12" i="1"/>
  <c r="O12" i="1"/>
  <c r="S3" i="1"/>
  <c r="Q5" i="1"/>
  <c r="Q2" i="1"/>
  <c r="V2" i="1"/>
  <c r="G12" i="1"/>
  <c r="F12" i="1"/>
  <c r="E12" i="1"/>
  <c r="O6" i="1"/>
  <c r="I6" i="1"/>
  <c r="E6" i="1"/>
  <c r="L7" i="1"/>
  <c r="I7" i="1"/>
  <c r="S10" i="1" l="1"/>
  <c r="X6" i="1" l="1"/>
  <c r="X3" i="1"/>
  <c r="S9" i="1"/>
  <c r="E9" i="1"/>
  <c r="S2" i="1" l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  <author>tc={B69A4487-211E-4C9F-82AC-404BAB021E71}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  <comment ref="B9" authorId="4" shapeId="0" xr:uid="{B69A4487-211E-4C9F-82AC-404BAB021E71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amended 3/11/25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<sst xmlns="http://schemas.openxmlformats.org/spreadsheetml/2006/main" count="52" uniqueCount="39">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</sst>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  <threadedComment ref="B9" dT="2025-03-11T18:29:25.63" personId="{73D40049-5642-4B29-8DCB-76AF88983CC5}" id="{B69A4487-211E-4C9F-82AC-404BAB021E71}">
    <text>District amended 3/11/25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1" sqref="A11"/>
    </sheetView>
  </sheetViews>
  <sheetFormatPr defaultRowHeight="14.4" x14ac:dyDescent="0.3"/>
  <cols>
    <col min="1" max="1" width="27.44140625" bestFit="1" customWidth="1"/>
    <col min="2" max="2" width="14.44140625" bestFit="1" customWidth="1"/>
    <col min="3" max="3" width="14.6640625" bestFit="1" customWidth="1"/>
    <col min="4" max="4" width="13.88671875" bestFit="1" customWidth="1"/>
    <col min="5" max="6" width="13.109375" customWidth="1"/>
    <col min="7" max="7" width="18.44140625" customWidth="1"/>
    <col min="8" max="8" width="19.88671875" customWidth="1"/>
    <col min="9" max="14" width="15.6640625" customWidth="1"/>
    <col min="15" max="17" width="13.109375" customWidth="1"/>
    <col min="18" max="22" width="14.6640625" customWidth="1"/>
    <col min="23" max="23" width="13.88671875" bestFit="1" customWidth="1"/>
    <col min="24" max="24" width="17.5546875" bestFit="1" customWidth="1"/>
    <col min="25" max="25" width="14.6640625" customWidth="1"/>
    <col min="26" max="26" width="16.109375" bestFit="1" customWidth="1"/>
    <col min="27" max="27" width="13.5546875" customWidth="1"/>
    <col min="28" max="28" width="14.33203125" style="38" bestFit="1" customWidth="1"/>
    <col min="32" max="32" width="16.6640625" customWidth="1"/>
    <col min="34" max="34" width="8.88671875" customWidth="1"/>
  </cols>
  <sheetData>
    <row r="1" spans="1:32" ht="86.4" x14ac:dyDescent="0.3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3">
      <c r="A2" s="58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1118180.32+1710664.39+417912.52</f>
        <v>3246757.23</v>
      </c>
      <c r="P2" s="21"/>
      <c r="Q2" s="6">
        <f>D2-E2-F2-G2-H2-I2-J2-L2-M2-O2-P2</f>
        <v>-4.6566128730773926E-10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3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3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3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3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3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3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177157.07+32493.77+36896.55+94259.69+50847.52+41659.11</f>
        <v>433313.71</v>
      </c>
      <c r="J8" s="27"/>
      <c r="K8" s="31"/>
      <c r="L8" s="11">
        <f>13174.4+161854.64+93077.87+36743.81+63416.49+122912.29</f>
        <v>491179.5</v>
      </c>
      <c r="M8" s="27"/>
      <c r="N8" s="31"/>
      <c r="O8" s="11">
        <f>1656440.02+317340.76+568126.72+1013321.11+885430.97+1101265.01</f>
        <v>5541924.5899999999</v>
      </c>
      <c r="P8" s="22"/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3">
      <c r="A9" s="35" t="s">
        <v>23</v>
      </c>
      <c r="B9" s="1">
        <v>44672</v>
      </c>
      <c r="C9" s="6">
        <f t="shared" si="0"/>
        <v>78000</v>
      </c>
      <c r="D9" s="15">
        <f>58886.93+13803.88-9500</f>
        <v>63190.81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6260.85</v>
      </c>
      <c r="R9" s="7">
        <f>5309.19+9500</f>
        <v>14809.189999999999</v>
      </c>
      <c r="S9" s="2">
        <f>3516.5+1792.69</f>
        <v>5309.1900000000005</v>
      </c>
      <c r="T9" s="22"/>
      <c r="U9" s="30"/>
      <c r="V9" s="6">
        <f t="shared" si="3"/>
        <v>9499.9999999999982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3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3">
      <c r="A11" s="58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24414.76+68298.77+64342.31+56623.27+63855.58+60408.92+56501.54+62233.03+56674.4+70326.26+59056.37+126872.7+32683.93+64867.97+70062.67+64125.01+63738.6+62196.51+65645.28+60964.38</f>
        <v>1253892.26</v>
      </c>
      <c r="J11" s="26">
        <v>20407.740000000002</v>
      </c>
      <c r="K11" s="1">
        <v>45799</v>
      </c>
      <c r="L11" s="2"/>
      <c r="M11" s="26"/>
      <c r="N11" s="1"/>
      <c r="O11" s="2"/>
      <c r="P11" s="26"/>
      <c r="Q11" s="6">
        <f t="shared" si="1"/>
        <v>-1.0913936421275139E-11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" thickBot="1" x14ac:dyDescent="0.35">
      <c r="A12" s="48"/>
      <c r="B12" s="49" t="s">
        <v>6</v>
      </c>
      <c r="C12" s="46">
        <f>SUM(C2:C11)</f>
        <v>30000000.000000004</v>
      </c>
      <c r="D12" s="52">
        <f>SUM(D2:D11)</f>
        <v>16318418.210000001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2504517.59</v>
      </c>
      <c r="J12" s="51">
        <f t="shared" si="4"/>
        <v>20407.740000000002</v>
      </c>
      <c r="K12" s="50"/>
      <c r="L12" s="50">
        <f>SUM(L2:L11)</f>
        <v>553294.59000000008</v>
      </c>
      <c r="M12" s="51">
        <f>SUM(M2:M11)</f>
        <v>0</v>
      </c>
      <c r="N12" s="50"/>
      <c r="O12" s="50">
        <f>SUM(O2:O11)</f>
        <v>9144298.7300000004</v>
      </c>
      <c r="P12" s="51">
        <f t="shared" ref="P12" si="5">SUM(P2:P11)</f>
        <v>0</v>
      </c>
      <c r="Q12" s="50">
        <f>SUM(Q2:Q11)</f>
        <v>158350.62999999963</v>
      </c>
      <c r="R12" s="50">
        <f>SUM(R2:R11)</f>
        <v>2234370.79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305949.60999999993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3">
      <c r="D13" s="57"/>
    </row>
    <row r="14" spans="1:32" x14ac:dyDescent="0.3">
      <c r="C14" s="42"/>
    </row>
    <row r="15" spans="1:32" x14ac:dyDescent="0.3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2025-06-05T18:05:06Z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